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636" windowWidth="12372" windowHeight="10836" activeTab="0"/>
  </bookViews>
  <sheets>
    <sheet name="Cost Estimation Example" sheetId="1" r:id="rId1"/>
    <sheet name="Function Points" sheetId="2" r:id="rId2"/>
    <sheet name="Use Case Points" sheetId="3" r:id="rId3"/>
  </sheets>
  <definedNames/>
  <calcPr fullCalcOnLoad="1"/>
</workbook>
</file>

<file path=xl/sharedStrings.xml><?xml version="1.0" encoding="utf-8"?>
<sst xmlns="http://schemas.openxmlformats.org/spreadsheetml/2006/main" count="191" uniqueCount="143">
  <si>
    <t>UCP’s</t>
  </si>
  <si>
    <t>FP’s</t>
  </si>
  <si>
    <t>LOCs</t>
  </si>
  <si>
    <t>ATM System</t>
  </si>
  <si>
    <t>Loan Processing System</t>
  </si>
  <si>
    <t>Order Processing System</t>
  </si>
  <si>
    <t>Point of Sale System</t>
  </si>
  <si>
    <t>Time Off Tracking System</t>
  </si>
  <si>
    <t>Payroll Direct Deposit</t>
  </si>
  <si>
    <t>Contact Management System</t>
  </si>
  <si>
    <t>Event Manager</t>
  </si>
  <si>
    <t>Book Exchange System</t>
  </si>
  <si>
    <t>Local Bidding System</t>
  </si>
  <si>
    <t>Record Store Inventory System</t>
  </si>
  <si>
    <t>Insurance Claim Processing</t>
  </si>
  <si>
    <t>Unit Cost</t>
  </si>
  <si>
    <t>Cost Item</t>
  </si>
  <si>
    <t>Developers Salaries</t>
  </si>
  <si>
    <t>Qty</t>
  </si>
  <si>
    <t>Tot Cost</t>
  </si>
  <si>
    <t xml:space="preserve">Project Managers </t>
  </si>
  <si>
    <t>Support Staff (80% of Dev Salaries)</t>
  </si>
  <si>
    <t>Office Space</t>
  </si>
  <si>
    <t>Software Tools</t>
  </si>
  <si>
    <t>Hardware</t>
  </si>
  <si>
    <t>Misc Services and Consulting</t>
  </si>
  <si>
    <t>Other Equipment</t>
  </si>
  <si>
    <t>General Overhead</t>
  </si>
  <si>
    <t>Total Costs</t>
  </si>
  <si>
    <t>Historical Records</t>
  </si>
  <si>
    <t>Cost Estimation Example</t>
  </si>
  <si>
    <t>Divided by</t>
  </si>
  <si>
    <t>Function Points Calculation Sheet</t>
  </si>
  <si>
    <t>Function Count</t>
  </si>
  <si>
    <t>Item</t>
  </si>
  <si>
    <t>Item Description</t>
  </si>
  <si>
    <t>Complexity</t>
  </si>
  <si>
    <t xml:space="preserve">Count </t>
  </si>
  <si>
    <t>Weight</t>
  </si>
  <si>
    <t>Weighted</t>
  </si>
  <si>
    <t>Count</t>
  </si>
  <si>
    <t>Number of Actors</t>
  </si>
  <si>
    <t>Simple</t>
  </si>
  <si>
    <t>Average</t>
  </si>
  <si>
    <t>Complex</t>
  </si>
  <si>
    <t>Number of Use Cases</t>
  </si>
  <si>
    <t>Unadjusted Use Case Points (UUCP)</t>
  </si>
  <si>
    <t>Complexity Factor</t>
  </si>
  <si>
    <t xml:space="preserve"> </t>
  </si>
  <si>
    <t>Factor</t>
  </si>
  <si>
    <t>Description</t>
  </si>
  <si>
    <t>Rating</t>
  </si>
  <si>
    <t>Weighted Rating</t>
  </si>
  <si>
    <t>0=Irrelevant</t>
  </si>
  <si>
    <t>5=Essential</t>
  </si>
  <si>
    <t>T1</t>
  </si>
  <si>
    <t>Distributed system</t>
  </si>
  <si>
    <t>T2</t>
  </si>
  <si>
    <t>Response performance objectives</t>
  </si>
  <si>
    <t>T3</t>
  </si>
  <si>
    <t>End-user efficiency</t>
  </si>
  <si>
    <t>T4</t>
  </si>
  <si>
    <t>Complex internal processing</t>
  </si>
  <si>
    <t>T5</t>
  </si>
  <si>
    <t>Code must be reusable</t>
  </si>
  <si>
    <t>T6</t>
  </si>
  <si>
    <t>Easy to install</t>
  </si>
  <si>
    <t>T7</t>
  </si>
  <si>
    <t>Easy to use</t>
  </si>
  <si>
    <t>T8</t>
  </si>
  <si>
    <t>Portable</t>
  </si>
  <si>
    <t>T9</t>
  </si>
  <si>
    <t>Easy to change</t>
  </si>
  <si>
    <t>T10</t>
  </si>
  <si>
    <t>Concurrent</t>
  </si>
  <si>
    <t>T11</t>
  </si>
  <si>
    <t>Secure</t>
  </si>
  <si>
    <t>T12</t>
  </si>
  <si>
    <t>Access to 3rd parties</t>
  </si>
  <si>
    <t>T13</t>
  </si>
  <si>
    <t>User training facilities</t>
  </si>
  <si>
    <t>Technical Factor (TF) = sum of weighted ratings</t>
  </si>
  <si>
    <t>Technical Complexity Factor (TCF) = 0.6 + (0.01 x TF)</t>
  </si>
  <si>
    <t>Environmental Factor</t>
  </si>
  <si>
    <t>0=Lowest</t>
  </si>
  <si>
    <t>5=Highest</t>
  </si>
  <si>
    <t>F1</t>
  </si>
  <si>
    <t>Familiar with Rational UP</t>
  </si>
  <si>
    <t>F2</t>
  </si>
  <si>
    <t>Application experience</t>
  </si>
  <si>
    <t>F3</t>
  </si>
  <si>
    <t>Object-oriented experience</t>
  </si>
  <si>
    <t>F4</t>
  </si>
  <si>
    <t>Lead analyst capability</t>
  </si>
  <si>
    <t>F5</t>
  </si>
  <si>
    <t>Motivation</t>
  </si>
  <si>
    <t>F6</t>
  </si>
  <si>
    <t>Stable requirements</t>
  </si>
  <si>
    <t>F7</t>
  </si>
  <si>
    <t>Part-time workers</t>
  </si>
  <si>
    <t>F8</t>
  </si>
  <si>
    <t>Difficult programming language</t>
  </si>
  <si>
    <t>Environmental Factor (EF) = sum of weighted ratings</t>
  </si>
  <si>
    <t>Environmental Value (EV) = 1.4 - (0.03 * EF)</t>
  </si>
  <si>
    <t>Use Case Points</t>
  </si>
  <si>
    <t>Use Case Points (UCP) = UUCP * TCF * EV</t>
  </si>
  <si>
    <t>Number of User Inputs</t>
  </si>
  <si>
    <t>Number of User Oututs</t>
  </si>
  <si>
    <t>Number of User Inquiries</t>
  </si>
  <si>
    <t>Number of Files</t>
  </si>
  <si>
    <t>Number of External Interfaces</t>
  </si>
  <si>
    <t>Total Weighted Function Count (FC)</t>
  </si>
  <si>
    <t>Reliability and backup recovery</t>
  </si>
  <si>
    <t>Data communications</t>
  </si>
  <si>
    <t>Distributed processing</t>
  </si>
  <si>
    <t>Performance</t>
  </si>
  <si>
    <t>Operate on existing system</t>
  </si>
  <si>
    <t>On-line data entry</t>
  </si>
  <si>
    <t>Data entry over multiple screens</t>
  </si>
  <si>
    <t>Master files updated on-line</t>
  </si>
  <si>
    <t>F9</t>
  </si>
  <si>
    <t>Complex inputs, outputs, files &amp; inquiries</t>
  </si>
  <si>
    <t>F10</t>
  </si>
  <si>
    <t>F11</t>
  </si>
  <si>
    <t>Code needs to be reusable</t>
  </si>
  <si>
    <t>F12</t>
  </si>
  <si>
    <t>Need conversion and installation</t>
  </si>
  <si>
    <t>F13</t>
  </si>
  <si>
    <t>Multiple installations of the system</t>
  </si>
  <si>
    <t>F14</t>
  </si>
  <si>
    <t>Easy to change and use</t>
  </si>
  <si>
    <t>Complexity Factor (CF) = sum of ratings</t>
  </si>
  <si>
    <t>Function Points</t>
  </si>
  <si>
    <t>Function Points (FP) = FC x (0.65 + 0.01 x CF)</t>
  </si>
  <si>
    <t>Use Case Points Calculation Sheet</t>
  </si>
  <si>
    <t>Unadjusted Use Case Points</t>
  </si>
  <si>
    <t>Total Units</t>
  </si>
  <si>
    <t>Costs Incurred in 2007</t>
  </si>
  <si>
    <t>Software Metrics Historical Records for 2007</t>
  </si>
  <si>
    <t xml:space="preserve">Projects Completed </t>
  </si>
  <si>
    <t>equals</t>
  </si>
  <si>
    <t>Allocated Cost</t>
  </si>
  <si>
    <t>Person Days 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</si>
</sst>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6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/>
    </xf>
    <xf numFmtId="10" fontId="0" fillId="0" borderId="3" xfId="19" applyNumberFormat="1" applyBorder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6" fontId="1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16</xdr:row>
      <xdr:rowOff>85725</xdr:rowOff>
    </xdr:from>
    <xdr:to>
      <xdr:col>4</xdr:col>
      <xdr:colOff>485775</xdr:colOff>
      <xdr:row>16</xdr:row>
      <xdr:rowOff>85725</xdr:rowOff>
    </xdr:to>
    <xdr:sp>
      <xdr:nvSpPr>
        <xdr:cNvPr id="1" name="Line 2"/>
        <xdr:cNvSpPr>
          <a:spLocks/>
        </xdr:cNvSpPr>
      </xdr:nvSpPr>
      <xdr:spPr>
        <a:xfrm>
          <a:off x="4391025" y="29051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16</xdr:row>
      <xdr:rowOff>95250</xdr:rowOff>
    </xdr:from>
    <xdr:to>
      <xdr:col>6</xdr:col>
      <xdr:colOff>371475</xdr:colOff>
      <xdr:row>34</xdr:row>
      <xdr:rowOff>47625</xdr:rowOff>
    </xdr:to>
    <xdr:sp>
      <xdr:nvSpPr>
        <xdr:cNvPr id="2" name="AutoShape 9"/>
        <xdr:cNvSpPr>
          <a:spLocks/>
        </xdr:cNvSpPr>
      </xdr:nvSpPr>
      <xdr:spPr>
        <a:xfrm>
          <a:off x="4914900" y="2914650"/>
          <a:ext cx="1019175" cy="3095625"/>
        </a:xfrm>
        <a:custGeom>
          <a:pathLst>
            <a:path h="419" w="117">
              <a:moveTo>
                <a:pt x="66" y="0"/>
              </a:moveTo>
              <a:cubicBezTo>
                <a:pt x="86" y="79"/>
                <a:pt x="107" y="159"/>
                <a:pt x="112" y="224"/>
              </a:cubicBezTo>
              <a:cubicBezTo>
                <a:pt x="117" y="289"/>
                <a:pt x="115" y="359"/>
                <a:pt x="96" y="389"/>
              </a:cubicBezTo>
              <a:cubicBezTo>
                <a:pt x="77" y="419"/>
                <a:pt x="38" y="411"/>
                <a:pt x="0" y="40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85725</xdr:rowOff>
    </xdr:from>
    <xdr:to>
      <xdr:col>4</xdr:col>
      <xdr:colOff>190500</xdr:colOff>
      <xdr:row>34</xdr:row>
      <xdr:rowOff>38100</xdr:rowOff>
    </xdr:to>
    <xdr:sp>
      <xdr:nvSpPr>
        <xdr:cNvPr id="3" name="AutoShape 12"/>
        <xdr:cNvSpPr>
          <a:spLocks/>
        </xdr:cNvSpPr>
      </xdr:nvSpPr>
      <xdr:spPr>
        <a:xfrm>
          <a:off x="4295775" y="3943350"/>
          <a:ext cx="152400" cy="2057400"/>
        </a:xfrm>
        <a:custGeom>
          <a:pathLst>
            <a:path h="276" w="20">
              <a:moveTo>
                <a:pt x="16" y="276"/>
              </a:moveTo>
              <a:cubicBezTo>
                <a:pt x="8" y="207"/>
                <a:pt x="0" y="139"/>
                <a:pt x="1" y="93"/>
              </a:cubicBezTo>
              <a:cubicBezTo>
                <a:pt x="2" y="47"/>
                <a:pt x="17" y="16"/>
                <a:pt x="2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20</xdr:row>
      <xdr:rowOff>180975</xdr:rowOff>
    </xdr:from>
    <xdr:to>
      <xdr:col>5</xdr:col>
      <xdr:colOff>85725</xdr:colOff>
      <xdr:row>21</xdr:row>
      <xdr:rowOff>19050</xdr:rowOff>
    </xdr:to>
    <xdr:sp>
      <xdr:nvSpPr>
        <xdr:cNvPr id="4" name="AutoShape 13"/>
        <xdr:cNvSpPr>
          <a:spLocks/>
        </xdr:cNvSpPr>
      </xdr:nvSpPr>
      <xdr:spPr>
        <a:xfrm>
          <a:off x="4772025" y="3705225"/>
          <a:ext cx="133350" cy="171450"/>
        </a:xfrm>
        <a:custGeom>
          <a:pathLst>
            <a:path h="23" w="18">
              <a:moveTo>
                <a:pt x="0" y="7"/>
              </a:moveTo>
              <a:cubicBezTo>
                <a:pt x="8" y="3"/>
                <a:pt x="16" y="0"/>
                <a:pt x="17" y="3"/>
              </a:cubicBezTo>
              <a:cubicBezTo>
                <a:pt x="18" y="6"/>
                <a:pt x="11" y="14"/>
                <a:pt x="4" y="2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21</xdr:row>
      <xdr:rowOff>85725</xdr:rowOff>
    </xdr:from>
    <xdr:to>
      <xdr:col>5</xdr:col>
      <xdr:colOff>152400</xdr:colOff>
      <xdr:row>21</xdr:row>
      <xdr:rowOff>85725</xdr:rowOff>
    </xdr:to>
    <xdr:sp>
      <xdr:nvSpPr>
        <xdr:cNvPr id="5" name="Line 14"/>
        <xdr:cNvSpPr>
          <a:spLocks/>
        </xdr:cNvSpPr>
      </xdr:nvSpPr>
      <xdr:spPr>
        <a:xfrm flipV="1">
          <a:off x="4848225" y="3943350"/>
          <a:ext cx="11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33</xdr:row>
      <xdr:rowOff>142875</xdr:rowOff>
    </xdr:from>
    <xdr:to>
      <xdr:col>5</xdr:col>
      <xdr:colOff>219075</xdr:colOff>
      <xdr:row>34</xdr:row>
      <xdr:rowOff>85725</xdr:rowOff>
    </xdr:to>
    <xdr:sp>
      <xdr:nvSpPr>
        <xdr:cNvPr id="6" name="AutoShape 15"/>
        <xdr:cNvSpPr>
          <a:spLocks/>
        </xdr:cNvSpPr>
      </xdr:nvSpPr>
      <xdr:spPr>
        <a:xfrm>
          <a:off x="4914900" y="5943600"/>
          <a:ext cx="114300" cy="104775"/>
        </a:xfrm>
        <a:custGeom>
          <a:pathLst>
            <a:path h="15" w="16">
              <a:moveTo>
                <a:pt x="0" y="0"/>
              </a:moveTo>
              <a:cubicBezTo>
                <a:pt x="8" y="3"/>
                <a:pt x="16" y="7"/>
                <a:pt x="16" y="9"/>
              </a:cubicBezTo>
              <a:cubicBezTo>
                <a:pt x="16" y="11"/>
                <a:pt x="8" y="13"/>
                <a:pt x="1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4">
      <selection activeCell="A1" sqref="A1"/>
    </sheetView>
  </sheetViews>
  <sheetFormatPr defaultColWidth="9.140625" defaultRowHeight="12.75"/>
  <cols>
    <col min="1" max="1" width="32.7109375" style="0" customWidth="1"/>
    <col min="2" max="2" width="10.28125" style="0" customWidth="1"/>
    <col min="3" max="3" width="9.7109375" style="0" bestFit="1" customWidth="1"/>
    <col min="4" max="4" width="11.00390625" style="0" customWidth="1"/>
    <col min="5" max="5" width="8.57421875" style="0" customWidth="1"/>
    <col min="6" max="6" width="11.140625" style="0" customWidth="1"/>
  </cols>
  <sheetData>
    <row r="1" spans="1:6" ht="17.25">
      <c r="A1" s="22" t="s">
        <v>30</v>
      </c>
      <c r="B1" s="23"/>
      <c r="C1" s="23"/>
      <c r="D1" s="23"/>
      <c r="E1" s="23"/>
      <c r="F1" s="23"/>
    </row>
    <row r="3" spans="1:6" ht="17.25">
      <c r="A3" s="22" t="s">
        <v>29</v>
      </c>
      <c r="B3" s="23"/>
      <c r="C3" s="23"/>
      <c r="D3" s="23"/>
      <c r="E3" s="23"/>
      <c r="F3" s="23"/>
    </row>
    <row r="4" spans="1:6" ht="17.25">
      <c r="A4" s="22"/>
      <c r="B4" s="23"/>
      <c r="C4" s="23"/>
      <c r="D4" s="23"/>
      <c r="E4" s="23"/>
      <c r="F4" s="23"/>
    </row>
    <row r="5" spans="1:6" ht="17.25">
      <c r="A5" s="43" t="s">
        <v>137</v>
      </c>
      <c r="B5" s="23"/>
      <c r="C5" s="23"/>
      <c r="D5" s="23"/>
      <c r="E5" s="23"/>
      <c r="F5" s="23"/>
    </row>
    <row r="6" spans="5:6" ht="12.75">
      <c r="E6" s="23"/>
      <c r="F6" s="23"/>
    </row>
    <row r="7" spans="1:6" ht="12.75">
      <c r="A7" s="16" t="s">
        <v>16</v>
      </c>
      <c r="B7" s="16" t="s">
        <v>18</v>
      </c>
      <c r="C7" s="16" t="s">
        <v>15</v>
      </c>
      <c r="D7" s="16" t="s">
        <v>19</v>
      </c>
      <c r="E7" s="23"/>
      <c r="F7" s="23"/>
    </row>
    <row r="8" spans="1:6" ht="12.75">
      <c r="A8" s="5" t="s">
        <v>17</v>
      </c>
      <c r="B8" s="17">
        <v>26</v>
      </c>
      <c r="C8" s="9">
        <v>80000</v>
      </c>
      <c r="D8" s="9">
        <f>B8*C8</f>
        <v>2080000</v>
      </c>
      <c r="E8" s="23"/>
      <c r="F8" s="23"/>
    </row>
    <row r="9" spans="1:6" ht="12.75">
      <c r="A9" s="5" t="s">
        <v>20</v>
      </c>
      <c r="B9" s="17">
        <v>5</v>
      </c>
      <c r="C9" s="9">
        <v>100000</v>
      </c>
      <c r="D9" s="9">
        <f>B9*C9</f>
        <v>500000</v>
      </c>
      <c r="E9" s="23"/>
      <c r="F9" s="23"/>
    </row>
    <row r="10" spans="1:6" ht="12.75">
      <c r="A10" s="18" t="s">
        <v>21</v>
      </c>
      <c r="B10" s="19"/>
      <c r="C10" s="20"/>
      <c r="D10" s="9">
        <f>D8*0.8</f>
        <v>1664000</v>
      </c>
      <c r="E10" s="23"/>
      <c r="F10" s="23"/>
    </row>
    <row r="11" spans="1:6" ht="12.75">
      <c r="A11" s="18" t="s">
        <v>22</v>
      </c>
      <c r="B11" s="19"/>
      <c r="C11" s="20"/>
      <c r="D11" s="9">
        <v>350000</v>
      </c>
      <c r="E11" s="23"/>
      <c r="F11" s="23"/>
    </row>
    <row r="12" spans="1:6" ht="12.75">
      <c r="A12" s="18" t="s">
        <v>23</v>
      </c>
      <c r="B12" s="19"/>
      <c r="C12" s="20"/>
      <c r="D12" s="9">
        <v>250000</v>
      </c>
      <c r="E12" s="23"/>
      <c r="F12" s="23"/>
    </row>
    <row r="13" spans="1:6" ht="12.75">
      <c r="A13" s="18" t="s">
        <v>24</v>
      </c>
      <c r="B13" s="19"/>
      <c r="C13" s="20"/>
      <c r="D13" s="9">
        <v>420000</v>
      </c>
      <c r="E13" s="23"/>
      <c r="F13" s="23"/>
    </row>
    <row r="14" spans="1:6" ht="12.75">
      <c r="A14" s="18" t="s">
        <v>25</v>
      </c>
      <c r="B14" s="19"/>
      <c r="C14" s="20"/>
      <c r="D14" s="9">
        <v>650000</v>
      </c>
      <c r="E14" s="23"/>
      <c r="F14" s="23"/>
    </row>
    <row r="15" spans="1:6" ht="12.75">
      <c r="A15" s="18" t="s">
        <v>26</v>
      </c>
      <c r="B15" s="19"/>
      <c r="C15" s="20"/>
      <c r="D15" s="9">
        <v>450000</v>
      </c>
      <c r="E15" s="23"/>
      <c r="F15" s="23"/>
    </row>
    <row r="16" spans="1:6" ht="12.75">
      <c r="A16" s="18" t="s">
        <v>27</v>
      </c>
      <c r="B16" s="38"/>
      <c r="C16" s="20"/>
      <c r="D16" s="9">
        <v>729200</v>
      </c>
      <c r="E16" s="23"/>
      <c r="F16" s="23"/>
    </row>
    <row r="17" spans="1:6" ht="12.75">
      <c r="A17" s="21" t="s">
        <v>28</v>
      </c>
      <c r="B17" s="19"/>
      <c r="C17" s="20"/>
      <c r="D17" s="15">
        <f>SUM(D8:D16)</f>
        <v>7093200</v>
      </c>
      <c r="E17" s="23"/>
      <c r="F17" t="s">
        <v>31</v>
      </c>
    </row>
    <row r="18" spans="1:6" ht="12.75">
      <c r="A18" s="39"/>
      <c r="B18" s="42"/>
      <c r="C18" s="42"/>
      <c r="D18" s="40"/>
      <c r="E18" s="23"/>
      <c r="F18" s="23"/>
    </row>
    <row r="19" spans="1:6" ht="17.25">
      <c r="A19" s="43" t="s">
        <v>138</v>
      </c>
      <c r="B19" s="42"/>
      <c r="C19" s="42"/>
      <c r="D19" s="40"/>
      <c r="E19" s="23"/>
      <c r="F19" s="23"/>
    </row>
    <row r="21" spans="1:6" ht="26.25">
      <c r="A21" s="3" t="s">
        <v>139</v>
      </c>
      <c r="B21" s="3" t="s">
        <v>0</v>
      </c>
      <c r="C21" s="3" t="s">
        <v>1</v>
      </c>
      <c r="D21" s="3" t="s">
        <v>2</v>
      </c>
      <c r="E21" s="4" t="s">
        <v>142</v>
      </c>
      <c r="F21" s="4" t="s">
        <v>141</v>
      </c>
    </row>
    <row r="22" spans="1:6" ht="12.75">
      <c r="A22" s="5" t="s">
        <v>3</v>
      </c>
      <c r="B22" s="6">
        <v>60.22</v>
      </c>
      <c r="C22" s="6">
        <v>45.22</v>
      </c>
      <c r="D22" s="7">
        <v>3600</v>
      </c>
      <c r="E22" s="8">
        <v>362</v>
      </c>
      <c r="F22" s="9">
        <f aca="true" t="shared" si="0" ref="F22:F33">E22*$E$35</f>
        <v>434400</v>
      </c>
    </row>
    <row r="23" spans="1:6" ht="12.75">
      <c r="A23" s="5" t="s">
        <v>4</v>
      </c>
      <c r="B23" s="6">
        <v>82.34</v>
      </c>
      <c r="C23" s="6">
        <v>53.21</v>
      </c>
      <c r="D23" s="7">
        <v>4200</v>
      </c>
      <c r="E23" s="8">
        <v>443</v>
      </c>
      <c r="F23" s="9">
        <f t="shared" si="0"/>
        <v>531600</v>
      </c>
    </row>
    <row r="24" spans="1:6" ht="12.75">
      <c r="A24" s="5" t="s">
        <v>5</v>
      </c>
      <c r="B24" s="6">
        <v>95.2</v>
      </c>
      <c r="C24" s="6">
        <v>65.22</v>
      </c>
      <c r="D24" s="7">
        <v>5300</v>
      </c>
      <c r="E24" s="8">
        <v>563</v>
      </c>
      <c r="F24" s="9">
        <f t="shared" si="0"/>
        <v>675600</v>
      </c>
    </row>
    <row r="25" spans="1:6" ht="12.75">
      <c r="A25" s="5" t="s">
        <v>6</v>
      </c>
      <c r="B25" s="6">
        <v>110.65</v>
      </c>
      <c r="C25" s="6">
        <v>78.44</v>
      </c>
      <c r="D25" s="7">
        <v>6500</v>
      </c>
      <c r="E25" s="8">
        <v>615</v>
      </c>
      <c r="F25" s="9">
        <f t="shared" si="0"/>
        <v>738000</v>
      </c>
    </row>
    <row r="26" spans="1:6" ht="12.75">
      <c r="A26" s="5" t="s">
        <v>7</v>
      </c>
      <c r="B26" s="6">
        <v>62.11</v>
      </c>
      <c r="C26" s="6">
        <v>46.13</v>
      </c>
      <c r="D26" s="7">
        <v>3700</v>
      </c>
      <c r="E26" s="8">
        <v>370</v>
      </c>
      <c r="F26" s="9">
        <f t="shared" si="0"/>
        <v>444000</v>
      </c>
    </row>
    <row r="27" spans="1:6" ht="12.75">
      <c r="A27" s="5" t="s">
        <v>8</v>
      </c>
      <c r="B27" s="6">
        <v>81.22</v>
      </c>
      <c r="C27" s="6">
        <v>54.33</v>
      </c>
      <c r="D27" s="7">
        <v>4100</v>
      </c>
      <c r="E27" s="8">
        <v>450</v>
      </c>
      <c r="F27" s="9">
        <f t="shared" si="0"/>
        <v>540000</v>
      </c>
    </row>
    <row r="28" spans="1:6" ht="12.75">
      <c r="A28" s="5" t="s">
        <v>14</v>
      </c>
      <c r="B28" s="6">
        <v>96.65</v>
      </c>
      <c r="C28" s="6">
        <v>66.22</v>
      </c>
      <c r="D28" s="7">
        <v>5500</v>
      </c>
      <c r="E28" s="8">
        <v>560</v>
      </c>
      <c r="F28" s="9">
        <f t="shared" si="0"/>
        <v>672000</v>
      </c>
    </row>
    <row r="29" spans="1:6" ht="12.75">
      <c r="A29" s="5" t="s">
        <v>9</v>
      </c>
      <c r="B29" s="6">
        <v>120.23</v>
      </c>
      <c r="C29" s="6">
        <v>80.2</v>
      </c>
      <c r="D29" s="7">
        <v>6700</v>
      </c>
      <c r="E29" s="8">
        <v>623</v>
      </c>
      <c r="F29" s="9">
        <f t="shared" si="0"/>
        <v>747600</v>
      </c>
    </row>
    <row r="30" spans="1:6" ht="12.75">
      <c r="A30" s="5" t="s">
        <v>10</v>
      </c>
      <c r="B30" s="6">
        <v>59.89</v>
      </c>
      <c r="C30" s="6">
        <v>43.22</v>
      </c>
      <c r="D30" s="7">
        <v>3200</v>
      </c>
      <c r="E30" s="8">
        <v>370</v>
      </c>
      <c r="F30" s="9">
        <f t="shared" si="0"/>
        <v>444000</v>
      </c>
    </row>
    <row r="31" spans="1:6" ht="12.75">
      <c r="A31" s="5" t="s">
        <v>11</v>
      </c>
      <c r="B31" s="6">
        <v>83.2</v>
      </c>
      <c r="C31" s="6">
        <v>52.1</v>
      </c>
      <c r="D31" s="7">
        <v>4100</v>
      </c>
      <c r="E31" s="8">
        <v>420</v>
      </c>
      <c r="F31" s="9">
        <f t="shared" si="0"/>
        <v>504000</v>
      </c>
    </row>
    <row r="32" spans="1:6" ht="12.75">
      <c r="A32" s="5" t="s">
        <v>12</v>
      </c>
      <c r="B32" s="6">
        <v>98.23</v>
      </c>
      <c r="C32" s="6">
        <v>62.1</v>
      </c>
      <c r="D32" s="7">
        <v>5250</v>
      </c>
      <c r="E32" s="8">
        <v>530</v>
      </c>
      <c r="F32" s="9">
        <f t="shared" si="0"/>
        <v>636000</v>
      </c>
    </row>
    <row r="33" spans="1:6" ht="12.75">
      <c r="A33" s="5" t="s">
        <v>13</v>
      </c>
      <c r="B33" s="6">
        <v>115.34</v>
      </c>
      <c r="C33" s="6">
        <v>75.23</v>
      </c>
      <c r="D33" s="7">
        <v>6320</v>
      </c>
      <c r="E33" s="8">
        <v>605</v>
      </c>
      <c r="F33" s="9">
        <f t="shared" si="0"/>
        <v>726000</v>
      </c>
    </row>
    <row r="34" spans="1:6" ht="12.75">
      <c r="A34" s="10" t="s">
        <v>136</v>
      </c>
      <c r="B34" s="11">
        <f>SUM(B22:B33)</f>
        <v>1065.28</v>
      </c>
      <c r="C34" s="12">
        <f>SUM(C22:C33)</f>
        <v>721.62</v>
      </c>
      <c r="D34" s="13">
        <f>SUM(D22:D33)</f>
        <v>58470</v>
      </c>
      <c r="E34" s="14">
        <f>SUM(E22:E33)</f>
        <v>5911</v>
      </c>
      <c r="F34" s="41"/>
    </row>
    <row r="35" spans="1:6" ht="12.75">
      <c r="A35" s="10" t="s">
        <v>15</v>
      </c>
      <c r="B35" s="11">
        <f>$D$17/B34</f>
        <v>6658.531090417543</v>
      </c>
      <c r="C35" s="11">
        <f>$D$17/C34</f>
        <v>9829.550178764446</v>
      </c>
      <c r="D35" s="11">
        <f>$D$17/D34</f>
        <v>121.31349409953822</v>
      </c>
      <c r="E35" s="11">
        <f>$D$17/E34</f>
        <v>1200</v>
      </c>
      <c r="F35" s="2" t="s">
        <v>140</v>
      </c>
    </row>
    <row r="40" ht="12.75">
      <c r="G40" s="2"/>
    </row>
  </sheetData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35.7109375" style="0" customWidth="1"/>
    <col min="3" max="3" width="11.421875" style="0" customWidth="1"/>
    <col min="4" max="4" width="7.57421875" style="0" customWidth="1"/>
    <col min="5" max="5" width="8.140625" style="0" customWidth="1"/>
    <col min="6" max="6" width="10.28125" style="0" customWidth="1"/>
  </cols>
  <sheetData>
    <row r="1" spans="1:6" ht="17.25">
      <c r="A1" s="22" t="s">
        <v>32</v>
      </c>
      <c r="B1" s="23"/>
      <c r="C1" s="23"/>
      <c r="D1" s="23"/>
      <c r="E1" s="23"/>
      <c r="F1" s="23"/>
    </row>
    <row r="2" spans="1:6" ht="12.75">
      <c r="A2" s="24"/>
      <c r="B2" s="23"/>
      <c r="C2" s="23"/>
      <c r="D2" s="23"/>
      <c r="E2" s="23"/>
      <c r="F2" s="23"/>
    </row>
    <row r="3" spans="1:6" ht="15">
      <c r="A3" s="25" t="s">
        <v>33</v>
      </c>
      <c r="B3" s="24"/>
      <c r="C3" s="24"/>
      <c r="D3" s="24"/>
      <c r="E3" s="24"/>
      <c r="F3" s="24"/>
    </row>
    <row r="4" spans="4:6" ht="12.75">
      <c r="D4" s="1"/>
      <c r="E4" s="1"/>
      <c r="F4" s="1"/>
    </row>
    <row r="5" spans="1:6" ht="12.75">
      <c r="A5" s="54" t="s">
        <v>34</v>
      </c>
      <c r="B5" s="54" t="s">
        <v>35</v>
      </c>
      <c r="C5" s="54" t="s">
        <v>36</v>
      </c>
      <c r="D5" s="54" t="s">
        <v>37</v>
      </c>
      <c r="E5" s="52" t="s">
        <v>38</v>
      </c>
      <c r="F5" s="26" t="s">
        <v>39</v>
      </c>
    </row>
    <row r="6" spans="1:6" ht="12.75">
      <c r="A6" s="46"/>
      <c r="B6" s="46"/>
      <c r="C6" s="46"/>
      <c r="D6" s="46"/>
      <c r="E6" s="53"/>
      <c r="F6" s="27" t="s">
        <v>40</v>
      </c>
    </row>
    <row r="7" spans="1:6" ht="12.75">
      <c r="A7" s="44">
        <v>1</v>
      </c>
      <c r="B7" s="47" t="s">
        <v>106</v>
      </c>
      <c r="C7" s="17" t="s">
        <v>42</v>
      </c>
      <c r="D7" s="17"/>
      <c r="E7" s="17">
        <v>3</v>
      </c>
      <c r="F7" s="17">
        <f aca="true" t="shared" si="0" ref="F7:F21">IF(D7="","",D7*E7)</f>
      </c>
    </row>
    <row r="8" spans="1:6" ht="12.75">
      <c r="A8" s="45"/>
      <c r="B8" s="48"/>
      <c r="C8" s="17" t="s">
        <v>43</v>
      </c>
      <c r="D8" s="17"/>
      <c r="E8" s="17">
        <v>4</v>
      </c>
      <c r="F8" s="17">
        <f t="shared" si="0"/>
      </c>
    </row>
    <row r="9" spans="1:6" ht="12.75">
      <c r="A9" s="46"/>
      <c r="B9" s="49"/>
      <c r="C9" s="17" t="s">
        <v>44</v>
      </c>
      <c r="D9" s="17"/>
      <c r="E9" s="17">
        <v>6</v>
      </c>
      <c r="F9" s="17">
        <f t="shared" si="0"/>
      </c>
    </row>
    <row r="10" spans="1:6" ht="12.75">
      <c r="A10" s="44">
        <v>2</v>
      </c>
      <c r="B10" s="47" t="s">
        <v>107</v>
      </c>
      <c r="C10" s="17" t="s">
        <v>42</v>
      </c>
      <c r="D10" s="17"/>
      <c r="E10" s="17">
        <v>4</v>
      </c>
      <c r="F10" s="17">
        <f t="shared" si="0"/>
      </c>
    </row>
    <row r="11" spans="1:6" ht="12.75">
      <c r="A11" s="45"/>
      <c r="B11" s="48"/>
      <c r="C11" s="17" t="s">
        <v>43</v>
      </c>
      <c r="D11" s="17"/>
      <c r="E11" s="17">
        <v>5</v>
      </c>
      <c r="F11" s="17">
        <f t="shared" si="0"/>
      </c>
    </row>
    <row r="12" spans="1:6" ht="12.75">
      <c r="A12" s="46"/>
      <c r="B12" s="49"/>
      <c r="C12" s="17" t="s">
        <v>44</v>
      </c>
      <c r="D12" s="17"/>
      <c r="E12" s="17">
        <v>7</v>
      </c>
      <c r="F12" s="17">
        <f t="shared" si="0"/>
      </c>
    </row>
    <row r="13" spans="1:6" ht="12.75">
      <c r="A13" s="44">
        <v>3</v>
      </c>
      <c r="B13" s="47" t="s">
        <v>108</v>
      </c>
      <c r="C13" s="17" t="s">
        <v>42</v>
      </c>
      <c r="D13" s="17"/>
      <c r="E13" s="17">
        <v>3</v>
      </c>
      <c r="F13" s="17">
        <f t="shared" si="0"/>
      </c>
    </row>
    <row r="14" spans="1:6" ht="12.75">
      <c r="A14" s="45"/>
      <c r="B14" s="48"/>
      <c r="C14" s="17" t="s">
        <v>43</v>
      </c>
      <c r="D14" s="17"/>
      <c r="E14" s="17">
        <v>4</v>
      </c>
      <c r="F14" s="17">
        <f t="shared" si="0"/>
      </c>
    </row>
    <row r="15" spans="1:6" ht="12.75">
      <c r="A15" s="46"/>
      <c r="B15" s="49"/>
      <c r="C15" s="17" t="s">
        <v>44</v>
      </c>
      <c r="D15" s="17"/>
      <c r="E15" s="17">
        <v>6</v>
      </c>
      <c r="F15" s="17">
        <f t="shared" si="0"/>
      </c>
    </row>
    <row r="16" spans="1:6" ht="12.75">
      <c r="A16" s="44">
        <v>4</v>
      </c>
      <c r="B16" s="47" t="s">
        <v>109</v>
      </c>
      <c r="C16" s="17" t="s">
        <v>42</v>
      </c>
      <c r="D16" s="17"/>
      <c r="E16" s="17">
        <v>7</v>
      </c>
      <c r="F16" s="17">
        <f t="shared" si="0"/>
      </c>
    </row>
    <row r="17" spans="1:6" ht="12.75">
      <c r="A17" s="45"/>
      <c r="B17" s="48"/>
      <c r="C17" s="17" t="s">
        <v>43</v>
      </c>
      <c r="D17" s="17"/>
      <c r="E17" s="17">
        <v>10</v>
      </c>
      <c r="F17" s="17">
        <f t="shared" si="0"/>
      </c>
    </row>
    <row r="18" spans="1:6" ht="12.75">
      <c r="A18" s="46"/>
      <c r="B18" s="49"/>
      <c r="C18" s="17" t="s">
        <v>44</v>
      </c>
      <c r="D18" s="17"/>
      <c r="E18" s="17">
        <v>15</v>
      </c>
      <c r="F18" s="17">
        <f t="shared" si="0"/>
      </c>
    </row>
    <row r="19" spans="1:6" ht="12.75">
      <c r="A19" s="44">
        <v>5</v>
      </c>
      <c r="B19" s="47" t="s">
        <v>110</v>
      </c>
      <c r="C19" s="17" t="s">
        <v>42</v>
      </c>
      <c r="D19" s="17"/>
      <c r="E19" s="17">
        <v>5</v>
      </c>
      <c r="F19" s="17">
        <f t="shared" si="0"/>
      </c>
    </row>
    <row r="20" spans="1:6" ht="12.75">
      <c r="A20" s="45"/>
      <c r="B20" s="48"/>
      <c r="C20" s="17" t="s">
        <v>43</v>
      </c>
      <c r="D20" s="17"/>
      <c r="E20" s="17">
        <v>7</v>
      </c>
      <c r="F20" s="17">
        <f t="shared" si="0"/>
      </c>
    </row>
    <row r="21" spans="1:6" ht="12.75">
      <c r="A21" s="46"/>
      <c r="B21" s="49"/>
      <c r="C21" s="17" t="s">
        <v>44</v>
      </c>
      <c r="D21" s="17"/>
      <c r="E21" s="17">
        <v>10</v>
      </c>
      <c r="F21" s="17">
        <f t="shared" si="0"/>
      </c>
    </row>
    <row r="22" spans="1:6" ht="12.75">
      <c r="A22" s="28" t="s">
        <v>111</v>
      </c>
      <c r="B22" s="29"/>
      <c r="C22" s="29"/>
      <c r="D22" s="30"/>
      <c r="E22" s="30"/>
      <c r="F22" s="3">
        <f>SUM(F7:F21)</f>
        <v>0</v>
      </c>
    </row>
    <row r="23" spans="4:6" ht="12.75">
      <c r="D23" s="1"/>
      <c r="E23" s="1"/>
      <c r="F23" s="1"/>
    </row>
    <row r="24" spans="1:6" ht="12.75">
      <c r="A24" s="24" t="s">
        <v>47</v>
      </c>
      <c r="B24" s="24"/>
      <c r="C24" s="24"/>
      <c r="D24" s="24" t="s">
        <v>48</v>
      </c>
      <c r="E24" s="1"/>
      <c r="F24" s="1"/>
    </row>
    <row r="25" spans="4:6" ht="12.75">
      <c r="D25" s="1"/>
      <c r="E25" s="1"/>
      <c r="F25" s="1"/>
    </row>
    <row r="26" spans="1:6" ht="12.75">
      <c r="A26" s="50" t="s">
        <v>49</v>
      </c>
      <c r="B26" s="50" t="s">
        <v>50</v>
      </c>
      <c r="C26" s="26" t="s">
        <v>51</v>
      </c>
      <c r="D26" s="1"/>
      <c r="E26" s="1"/>
      <c r="F26" s="1"/>
    </row>
    <row r="27" spans="1:6" ht="12.75">
      <c r="A27" s="50"/>
      <c r="B27" s="51"/>
      <c r="C27" s="31" t="s">
        <v>53</v>
      </c>
      <c r="D27" s="1"/>
      <c r="E27" s="1"/>
      <c r="F27" s="1"/>
    </row>
    <row r="28" spans="1:6" ht="12.75">
      <c r="A28" s="51"/>
      <c r="B28" s="51"/>
      <c r="C28" s="32" t="s">
        <v>54</v>
      </c>
      <c r="D28" s="1"/>
      <c r="E28" s="1"/>
      <c r="F28" s="1"/>
    </row>
    <row r="29" spans="1:6" ht="12.75">
      <c r="A29" s="17" t="s">
        <v>86</v>
      </c>
      <c r="B29" s="33" t="s">
        <v>112</v>
      </c>
      <c r="C29" s="17"/>
      <c r="D29" s="1"/>
      <c r="E29" s="1"/>
      <c r="F29" s="1"/>
    </row>
    <row r="30" spans="1:6" ht="12.75">
      <c r="A30" s="17" t="s">
        <v>88</v>
      </c>
      <c r="B30" s="33" t="s">
        <v>113</v>
      </c>
      <c r="C30" s="17"/>
      <c r="D30" s="1"/>
      <c r="E30" s="1"/>
      <c r="F30" s="1"/>
    </row>
    <row r="31" spans="1:6" ht="12.75">
      <c r="A31" s="17" t="s">
        <v>90</v>
      </c>
      <c r="B31" s="33" t="s">
        <v>114</v>
      </c>
      <c r="C31" s="17"/>
      <c r="D31" s="1"/>
      <c r="E31" s="1"/>
      <c r="F31" s="1"/>
    </row>
    <row r="32" spans="1:6" ht="12.75">
      <c r="A32" s="17" t="s">
        <v>92</v>
      </c>
      <c r="B32" s="33" t="s">
        <v>115</v>
      </c>
      <c r="C32" s="17"/>
      <c r="D32" s="1"/>
      <c r="E32" s="1"/>
      <c r="F32" s="1"/>
    </row>
    <row r="33" spans="1:6" ht="12.75">
      <c r="A33" s="17" t="s">
        <v>94</v>
      </c>
      <c r="B33" s="33" t="s">
        <v>116</v>
      </c>
      <c r="C33" s="17"/>
      <c r="D33" s="1"/>
      <c r="E33" s="1"/>
      <c r="F33" s="1"/>
    </row>
    <row r="34" spans="1:6" ht="12.75">
      <c r="A34" s="17" t="s">
        <v>96</v>
      </c>
      <c r="B34" s="33" t="s">
        <v>117</v>
      </c>
      <c r="C34" s="17"/>
      <c r="D34" s="1"/>
      <c r="E34" s="1"/>
      <c r="F34" s="1"/>
    </row>
    <row r="35" spans="1:6" ht="12.75">
      <c r="A35" s="17" t="s">
        <v>98</v>
      </c>
      <c r="B35" s="33" t="s">
        <v>118</v>
      </c>
      <c r="C35" s="17"/>
      <c r="D35" s="1"/>
      <c r="E35" s="1"/>
      <c r="F35" s="1"/>
    </row>
    <row r="36" spans="1:6" ht="12.75">
      <c r="A36" s="17" t="s">
        <v>100</v>
      </c>
      <c r="B36" s="33" t="s">
        <v>119</v>
      </c>
      <c r="C36" s="17"/>
      <c r="D36" s="1"/>
      <c r="E36" s="1"/>
      <c r="F36" s="1"/>
    </row>
    <row r="37" spans="1:6" ht="12.75">
      <c r="A37" s="17" t="s">
        <v>120</v>
      </c>
      <c r="B37" s="33" t="s">
        <v>121</v>
      </c>
      <c r="C37" s="17"/>
      <c r="D37" s="1"/>
      <c r="E37" s="1"/>
      <c r="F37" s="1"/>
    </row>
    <row r="38" spans="1:6" ht="12.75">
      <c r="A38" s="17" t="s">
        <v>122</v>
      </c>
      <c r="B38" s="33" t="s">
        <v>62</v>
      </c>
      <c r="C38" s="17"/>
      <c r="D38" s="1"/>
      <c r="E38" s="1"/>
      <c r="F38" s="1"/>
    </row>
    <row r="39" spans="1:6" ht="12.75">
      <c r="A39" s="17" t="s">
        <v>123</v>
      </c>
      <c r="B39" s="33" t="s">
        <v>124</v>
      </c>
      <c r="C39" s="17"/>
      <c r="D39" s="1"/>
      <c r="E39" s="1"/>
      <c r="F39" s="1"/>
    </row>
    <row r="40" spans="1:6" ht="12.75">
      <c r="A40" s="17" t="s">
        <v>125</v>
      </c>
      <c r="B40" s="33" t="s">
        <v>126</v>
      </c>
      <c r="C40" s="17"/>
      <c r="D40" s="1"/>
      <c r="E40" s="1"/>
      <c r="F40" s="1"/>
    </row>
    <row r="41" spans="1:6" ht="12.75">
      <c r="A41" s="17" t="s">
        <v>127</v>
      </c>
      <c r="B41" s="33" t="s">
        <v>128</v>
      </c>
      <c r="C41" s="17"/>
      <c r="D41" s="1"/>
      <c r="E41" s="1"/>
      <c r="F41" s="1"/>
    </row>
    <row r="42" spans="1:6" ht="12.75">
      <c r="A42" s="17" t="s">
        <v>129</v>
      </c>
      <c r="B42" s="33" t="s">
        <v>130</v>
      </c>
      <c r="C42" s="17"/>
      <c r="D42" s="1"/>
      <c r="E42" s="1"/>
      <c r="F42" s="1"/>
    </row>
    <row r="43" spans="1:6" ht="12.75">
      <c r="A43" s="28" t="s">
        <v>131</v>
      </c>
      <c r="B43" s="36"/>
      <c r="C43" s="3">
        <f>SUM(C29:C42)</f>
        <v>0</v>
      </c>
      <c r="D43" s="1"/>
      <c r="E43" s="1"/>
      <c r="F43" s="1"/>
    </row>
    <row r="44" spans="3:6" ht="12.75">
      <c r="C44" s="1"/>
      <c r="D44" s="1"/>
      <c r="E44" s="1"/>
      <c r="F44" s="1"/>
    </row>
    <row r="45" spans="1:6" ht="12.75">
      <c r="A45" s="37" t="s">
        <v>132</v>
      </c>
      <c r="B45" s="24"/>
      <c r="C45" s="24"/>
      <c r="D45" s="1"/>
      <c r="E45" s="1"/>
      <c r="F45" s="1"/>
    </row>
    <row r="46" spans="3:6" ht="12.75">
      <c r="C46" s="1"/>
      <c r="D46" s="1"/>
      <c r="E46" s="1"/>
      <c r="F46" s="1"/>
    </row>
    <row r="47" spans="1:6" ht="12.75">
      <c r="A47" s="28" t="s">
        <v>133</v>
      </c>
      <c r="B47" s="36"/>
      <c r="C47" s="3">
        <f>C43*(0.65+0.01*F22)</f>
        <v>0</v>
      </c>
      <c r="D47" s="1"/>
      <c r="E47" s="1"/>
      <c r="F47" s="1"/>
    </row>
  </sheetData>
  <mergeCells count="17">
    <mergeCell ref="E5:E6"/>
    <mergeCell ref="A7:A9"/>
    <mergeCell ref="B7:B9"/>
    <mergeCell ref="A10:A12"/>
    <mergeCell ref="B10:B12"/>
    <mergeCell ref="A5:A6"/>
    <mergeCell ref="B5:B6"/>
    <mergeCell ref="C5:C6"/>
    <mergeCell ref="D5:D6"/>
    <mergeCell ref="A13:A15"/>
    <mergeCell ref="B13:B15"/>
    <mergeCell ref="A16:A18"/>
    <mergeCell ref="B16:B18"/>
    <mergeCell ref="A19:A21"/>
    <mergeCell ref="B19:B21"/>
    <mergeCell ref="A26:A28"/>
    <mergeCell ref="B26:B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24">
      <selection activeCell="G34" sqref="G34"/>
    </sheetView>
  </sheetViews>
  <sheetFormatPr defaultColWidth="9.140625" defaultRowHeight="12.75"/>
  <cols>
    <col min="1" max="1" width="7.28125" style="0" customWidth="1"/>
    <col min="2" max="2" width="41.421875" style="0" customWidth="1"/>
    <col min="3" max="3" width="11.421875" style="0" customWidth="1"/>
    <col min="4" max="4" width="7.57421875" style="0" customWidth="1"/>
    <col min="5" max="5" width="10.140625" style="0" customWidth="1"/>
    <col min="6" max="6" width="10.28125" style="0" customWidth="1"/>
  </cols>
  <sheetData>
    <row r="1" spans="1:6" ht="17.25">
      <c r="A1" s="22" t="s">
        <v>134</v>
      </c>
      <c r="B1" s="23"/>
      <c r="C1" s="23"/>
      <c r="D1" s="23"/>
      <c r="E1" s="23"/>
      <c r="F1" s="23"/>
    </row>
    <row r="2" spans="1:6" ht="12.75">
      <c r="A2" s="24"/>
      <c r="B2" s="23"/>
      <c r="C2" s="23"/>
      <c r="D2" s="23"/>
      <c r="E2" s="23"/>
      <c r="F2" s="23"/>
    </row>
    <row r="3" spans="1:6" ht="15">
      <c r="A3" s="25" t="s">
        <v>135</v>
      </c>
      <c r="B3" s="24"/>
      <c r="C3" s="24"/>
      <c r="D3" s="24"/>
      <c r="E3" s="24"/>
      <c r="F3" s="24"/>
    </row>
    <row r="4" spans="4:6" ht="12.75">
      <c r="D4" s="1"/>
      <c r="E4" s="1"/>
      <c r="F4" s="1"/>
    </row>
    <row r="5" spans="1:6" ht="12.75">
      <c r="A5" s="54" t="s">
        <v>34</v>
      </c>
      <c r="B5" s="54" t="s">
        <v>35</v>
      </c>
      <c r="C5" s="54" t="s">
        <v>36</v>
      </c>
      <c r="D5" s="54" t="s">
        <v>37</v>
      </c>
      <c r="E5" s="52" t="s">
        <v>38</v>
      </c>
      <c r="F5" s="26" t="s">
        <v>39</v>
      </c>
    </row>
    <row r="6" spans="1:6" ht="12.75">
      <c r="A6" s="46"/>
      <c r="B6" s="46"/>
      <c r="C6" s="46"/>
      <c r="D6" s="46"/>
      <c r="E6" s="53"/>
      <c r="F6" s="27" t="s">
        <v>40</v>
      </c>
    </row>
    <row r="7" spans="1:6" ht="12.75">
      <c r="A7" s="44">
        <v>1</v>
      </c>
      <c r="B7" s="47" t="s">
        <v>41</v>
      </c>
      <c r="C7" s="17" t="s">
        <v>42</v>
      </c>
      <c r="D7" s="17"/>
      <c r="E7" s="17">
        <v>1</v>
      </c>
      <c r="F7" s="17">
        <f aca="true" t="shared" si="0" ref="F7:F12">IF(D7="","",D7*E7)</f>
      </c>
    </row>
    <row r="8" spans="1:6" ht="12.75">
      <c r="A8" s="45"/>
      <c r="B8" s="48"/>
      <c r="C8" s="17" t="s">
        <v>43</v>
      </c>
      <c r="D8" s="17"/>
      <c r="E8" s="17">
        <v>2</v>
      </c>
      <c r="F8" s="17">
        <f t="shared" si="0"/>
      </c>
    </row>
    <row r="9" spans="1:6" ht="12.75">
      <c r="A9" s="46"/>
      <c r="B9" s="49"/>
      <c r="C9" s="17" t="s">
        <v>44</v>
      </c>
      <c r="D9" s="17"/>
      <c r="E9" s="17">
        <v>3</v>
      </c>
      <c r="F9" s="17">
        <f t="shared" si="0"/>
      </c>
    </row>
    <row r="10" spans="1:6" ht="12.75">
      <c r="A10" s="44">
        <v>2</v>
      </c>
      <c r="B10" s="47" t="s">
        <v>45</v>
      </c>
      <c r="C10" s="17" t="s">
        <v>42</v>
      </c>
      <c r="D10" s="17"/>
      <c r="E10" s="17">
        <v>5</v>
      </c>
      <c r="F10" s="17">
        <f t="shared" si="0"/>
      </c>
    </row>
    <row r="11" spans="1:6" ht="12.75">
      <c r="A11" s="45"/>
      <c r="B11" s="48"/>
      <c r="C11" s="17" t="s">
        <v>43</v>
      </c>
      <c r="D11" s="17"/>
      <c r="E11" s="17">
        <v>10</v>
      </c>
      <c r="F11" s="17">
        <f t="shared" si="0"/>
      </c>
    </row>
    <row r="12" spans="1:6" ht="12.75">
      <c r="A12" s="46"/>
      <c r="B12" s="49"/>
      <c r="C12" s="17" t="s">
        <v>44</v>
      </c>
      <c r="D12" s="17"/>
      <c r="E12" s="17">
        <v>15</v>
      </c>
      <c r="F12" s="17">
        <f t="shared" si="0"/>
      </c>
    </row>
    <row r="13" spans="1:6" ht="12.75">
      <c r="A13" s="28" t="s">
        <v>46</v>
      </c>
      <c r="B13" s="29"/>
      <c r="C13" s="29"/>
      <c r="D13" s="30"/>
      <c r="E13" s="30"/>
      <c r="F13" s="3">
        <f>SUM(F7:F12)</f>
        <v>0</v>
      </c>
    </row>
    <row r="14" spans="4:6" ht="12.75">
      <c r="D14" s="1"/>
      <c r="E14" s="1"/>
      <c r="F14" s="1"/>
    </row>
    <row r="15" spans="1:6" ht="12.75">
      <c r="A15" s="24" t="s">
        <v>47</v>
      </c>
      <c r="B15" s="24"/>
      <c r="C15" s="24"/>
      <c r="D15" s="24" t="s">
        <v>48</v>
      </c>
      <c r="E15" s="1"/>
      <c r="F15" s="1"/>
    </row>
    <row r="16" spans="5:6" ht="12.75">
      <c r="E16" s="1"/>
      <c r="F16" s="1"/>
    </row>
    <row r="17" spans="1:6" ht="12.75">
      <c r="A17" s="50" t="s">
        <v>49</v>
      </c>
      <c r="B17" s="50" t="s">
        <v>50</v>
      </c>
      <c r="C17" s="26" t="s">
        <v>51</v>
      </c>
      <c r="D17" s="54" t="s">
        <v>38</v>
      </c>
      <c r="E17" s="57" t="s">
        <v>52</v>
      </c>
      <c r="F17" s="1"/>
    </row>
    <row r="18" spans="1:6" ht="12.75">
      <c r="A18" s="50"/>
      <c r="B18" s="51"/>
      <c r="C18" s="31" t="s">
        <v>53</v>
      </c>
      <c r="D18" s="55"/>
      <c r="E18" s="58"/>
      <c r="F18" s="1"/>
    </row>
    <row r="19" spans="1:6" ht="12.75">
      <c r="A19" s="51"/>
      <c r="B19" s="51"/>
      <c r="C19" s="32" t="s">
        <v>54</v>
      </c>
      <c r="D19" s="56"/>
      <c r="E19" s="59"/>
      <c r="F19" s="1"/>
    </row>
    <row r="20" spans="1:6" ht="12.75">
      <c r="A20" s="17" t="s">
        <v>55</v>
      </c>
      <c r="B20" s="33" t="s">
        <v>56</v>
      </c>
      <c r="C20" s="17"/>
      <c r="D20" s="17">
        <v>2</v>
      </c>
      <c r="E20" s="17">
        <f>IF(C20="","",C20*D20)</f>
      </c>
      <c r="F20" s="1"/>
    </row>
    <row r="21" spans="1:6" ht="12.75">
      <c r="A21" s="17" t="s">
        <v>57</v>
      </c>
      <c r="B21" s="33" t="s">
        <v>58</v>
      </c>
      <c r="C21" s="17"/>
      <c r="D21" s="17">
        <v>1</v>
      </c>
      <c r="E21" s="17">
        <f aca="true" t="shared" si="1" ref="E21:E32">IF(C21="","",C21*D21)</f>
      </c>
      <c r="F21" s="1"/>
    </row>
    <row r="22" spans="1:6" ht="12.75">
      <c r="A22" s="17" t="s">
        <v>59</v>
      </c>
      <c r="B22" s="33" t="s">
        <v>60</v>
      </c>
      <c r="C22" s="17"/>
      <c r="D22" s="17">
        <v>1</v>
      </c>
      <c r="E22" s="17">
        <f t="shared" si="1"/>
      </c>
      <c r="F22" s="1"/>
    </row>
    <row r="23" spans="1:6" ht="12.75">
      <c r="A23" s="17" t="s">
        <v>61</v>
      </c>
      <c r="B23" s="33" t="s">
        <v>62</v>
      </c>
      <c r="C23" s="17"/>
      <c r="D23" s="17">
        <v>1</v>
      </c>
      <c r="E23" s="17">
        <f t="shared" si="1"/>
      </c>
      <c r="F23" s="1"/>
    </row>
    <row r="24" spans="1:6" ht="12.75">
      <c r="A24" s="17" t="s">
        <v>63</v>
      </c>
      <c r="B24" s="33" t="s">
        <v>64</v>
      </c>
      <c r="C24" s="17"/>
      <c r="D24" s="17">
        <v>1</v>
      </c>
      <c r="E24" s="17">
        <f t="shared" si="1"/>
      </c>
      <c r="F24" s="1"/>
    </row>
    <row r="25" spans="1:6" ht="12.75">
      <c r="A25" s="17" t="s">
        <v>65</v>
      </c>
      <c r="B25" s="33" t="s">
        <v>66</v>
      </c>
      <c r="C25" s="17"/>
      <c r="D25" s="17">
        <v>0.5</v>
      </c>
      <c r="E25" s="17">
        <f t="shared" si="1"/>
      </c>
      <c r="F25" s="1"/>
    </row>
    <row r="26" spans="1:6" ht="12.75">
      <c r="A26" s="17" t="s">
        <v>67</v>
      </c>
      <c r="B26" s="33" t="s">
        <v>68</v>
      </c>
      <c r="C26" s="17"/>
      <c r="D26" s="17">
        <v>0.5</v>
      </c>
      <c r="E26" s="17">
        <f t="shared" si="1"/>
      </c>
      <c r="F26" s="1"/>
    </row>
    <row r="27" spans="1:6" ht="12.75">
      <c r="A27" s="17" t="s">
        <v>69</v>
      </c>
      <c r="B27" s="33" t="s">
        <v>70</v>
      </c>
      <c r="C27" s="17"/>
      <c r="D27" s="17">
        <v>2</v>
      </c>
      <c r="E27" s="17">
        <f t="shared" si="1"/>
      </c>
      <c r="F27" s="1"/>
    </row>
    <row r="28" spans="1:6" ht="12.75">
      <c r="A28" s="17" t="s">
        <v>71</v>
      </c>
      <c r="B28" s="33" t="s">
        <v>72</v>
      </c>
      <c r="C28" s="17"/>
      <c r="D28" s="17">
        <v>1</v>
      </c>
      <c r="E28" s="17">
        <f t="shared" si="1"/>
      </c>
      <c r="F28" s="1"/>
    </row>
    <row r="29" spans="1:6" ht="12.75">
      <c r="A29" s="17" t="s">
        <v>73</v>
      </c>
      <c r="B29" s="33" t="s">
        <v>74</v>
      </c>
      <c r="C29" s="17"/>
      <c r="D29" s="17">
        <v>1</v>
      </c>
      <c r="E29" s="17">
        <f t="shared" si="1"/>
      </c>
      <c r="F29" s="1"/>
    </row>
    <row r="30" spans="1:6" ht="12.75">
      <c r="A30" s="17" t="s">
        <v>75</v>
      </c>
      <c r="B30" s="33" t="s">
        <v>76</v>
      </c>
      <c r="C30" s="17"/>
      <c r="D30" s="17">
        <v>1</v>
      </c>
      <c r="E30" s="17">
        <f t="shared" si="1"/>
      </c>
      <c r="F30" s="1"/>
    </row>
    <row r="31" spans="1:6" ht="12.75">
      <c r="A31" s="17" t="s">
        <v>77</v>
      </c>
      <c r="B31" s="33" t="s">
        <v>78</v>
      </c>
      <c r="C31" s="17"/>
      <c r="D31" s="17">
        <v>1</v>
      </c>
      <c r="E31" s="17">
        <f t="shared" si="1"/>
      </c>
      <c r="F31" s="1"/>
    </row>
    <row r="32" spans="1:6" ht="12.75">
      <c r="A32" s="17" t="s">
        <v>79</v>
      </c>
      <c r="B32" s="33" t="s">
        <v>80</v>
      </c>
      <c r="C32" s="17"/>
      <c r="D32" s="17">
        <v>1</v>
      </c>
      <c r="E32" s="17">
        <f t="shared" si="1"/>
      </c>
      <c r="F32" s="1"/>
    </row>
    <row r="33" spans="1:6" ht="12.75">
      <c r="A33" s="28" t="s">
        <v>81</v>
      </c>
      <c r="B33" s="34"/>
      <c r="C33" s="35"/>
      <c r="D33" s="35"/>
      <c r="E33" s="3">
        <f>SUM(E20:E32)</f>
        <v>0</v>
      </c>
      <c r="F33" s="1"/>
    </row>
    <row r="34" spans="1:6" ht="12.75">
      <c r="A34" s="28" t="s">
        <v>82</v>
      </c>
      <c r="B34" s="36"/>
      <c r="C34" s="36"/>
      <c r="D34" s="36"/>
      <c r="E34" s="3">
        <f>0.6+(0.01*E33)</f>
        <v>0.6</v>
      </c>
      <c r="F34" s="1"/>
    </row>
    <row r="35" spans="3:6" ht="12.75">
      <c r="C35" s="1"/>
      <c r="D35" s="1"/>
      <c r="E35" s="1"/>
      <c r="F35" s="1"/>
    </row>
    <row r="36" spans="1:6" ht="12.75">
      <c r="A36" s="24" t="s">
        <v>83</v>
      </c>
      <c r="B36" s="24"/>
      <c r="C36" s="24"/>
      <c r="D36" s="24"/>
      <c r="E36" s="24"/>
      <c r="F36" s="1"/>
    </row>
    <row r="37" spans="3:6" ht="12.75">
      <c r="C37" s="1"/>
      <c r="D37" s="1"/>
      <c r="E37" s="1"/>
      <c r="F37" s="1"/>
    </row>
    <row r="38" spans="1:6" ht="12.75">
      <c r="A38" s="50" t="s">
        <v>49</v>
      </c>
      <c r="B38" s="50" t="s">
        <v>50</v>
      </c>
      <c r="C38" s="26" t="s">
        <v>51</v>
      </c>
      <c r="D38" s="54" t="s">
        <v>38</v>
      </c>
      <c r="E38" s="57" t="s">
        <v>52</v>
      </c>
      <c r="F38" s="1"/>
    </row>
    <row r="39" spans="1:6" ht="12.75">
      <c r="A39" s="50"/>
      <c r="B39" s="51"/>
      <c r="C39" s="31" t="s">
        <v>84</v>
      </c>
      <c r="D39" s="55"/>
      <c r="E39" s="58"/>
      <c r="F39" s="1"/>
    </row>
    <row r="40" spans="1:6" ht="12.75">
      <c r="A40" s="51"/>
      <c r="B40" s="51"/>
      <c r="C40" s="32" t="s">
        <v>85</v>
      </c>
      <c r="D40" s="56"/>
      <c r="E40" s="59"/>
      <c r="F40" s="1"/>
    </row>
    <row r="41" spans="1:5" ht="12.75">
      <c r="A41" s="17" t="s">
        <v>86</v>
      </c>
      <c r="B41" s="33" t="s">
        <v>87</v>
      </c>
      <c r="C41" s="17"/>
      <c r="D41" s="17">
        <v>1.5</v>
      </c>
      <c r="E41" s="17">
        <f aca="true" t="shared" si="2" ref="E41:E48">IF(C41="","",C41*D41)</f>
      </c>
    </row>
    <row r="42" spans="1:5" ht="12.75">
      <c r="A42" s="17" t="s">
        <v>88</v>
      </c>
      <c r="B42" s="33" t="s">
        <v>89</v>
      </c>
      <c r="C42" s="17"/>
      <c r="D42" s="17">
        <v>0.5</v>
      </c>
      <c r="E42" s="17">
        <f t="shared" si="2"/>
      </c>
    </row>
    <row r="43" spans="1:5" ht="12.75">
      <c r="A43" s="17" t="s">
        <v>90</v>
      </c>
      <c r="B43" s="33" t="s">
        <v>91</v>
      </c>
      <c r="C43" s="17"/>
      <c r="D43" s="17">
        <v>1</v>
      </c>
      <c r="E43" s="17">
        <f t="shared" si="2"/>
      </c>
    </row>
    <row r="44" spans="1:5" ht="12.75">
      <c r="A44" s="17" t="s">
        <v>92</v>
      </c>
      <c r="B44" s="33" t="s">
        <v>93</v>
      </c>
      <c r="C44" s="17"/>
      <c r="D44" s="17">
        <v>0.5</v>
      </c>
      <c r="E44" s="17">
        <f t="shared" si="2"/>
      </c>
    </row>
    <row r="45" spans="1:5" ht="12.75">
      <c r="A45" s="17" t="s">
        <v>94</v>
      </c>
      <c r="B45" s="33" t="s">
        <v>95</v>
      </c>
      <c r="C45" s="17"/>
      <c r="D45" s="17">
        <v>1</v>
      </c>
      <c r="E45" s="17">
        <f t="shared" si="2"/>
      </c>
    </row>
    <row r="46" spans="1:5" ht="12.75">
      <c r="A46" s="17" t="s">
        <v>96</v>
      </c>
      <c r="B46" s="33" t="s">
        <v>97</v>
      </c>
      <c r="C46" s="17"/>
      <c r="D46" s="17">
        <v>2</v>
      </c>
      <c r="E46" s="17">
        <f t="shared" si="2"/>
      </c>
    </row>
    <row r="47" spans="1:5" ht="12.75">
      <c r="A47" s="17" t="s">
        <v>98</v>
      </c>
      <c r="B47" s="33" t="s">
        <v>99</v>
      </c>
      <c r="C47" s="17"/>
      <c r="D47" s="17">
        <v>-1</v>
      </c>
      <c r="E47" s="17">
        <f t="shared" si="2"/>
      </c>
    </row>
    <row r="48" spans="1:5" ht="12.75">
      <c r="A48" s="17" t="s">
        <v>100</v>
      </c>
      <c r="B48" s="33" t="s">
        <v>101</v>
      </c>
      <c r="C48" s="17"/>
      <c r="D48" s="17">
        <v>-1</v>
      </c>
      <c r="E48" s="17">
        <f t="shared" si="2"/>
      </c>
    </row>
    <row r="49" spans="1:6" ht="12.75">
      <c r="A49" s="28" t="s">
        <v>102</v>
      </c>
      <c r="B49" s="34"/>
      <c r="C49" s="35"/>
      <c r="D49" s="35"/>
      <c r="E49" s="3">
        <f>SUM(E41:E48)</f>
        <v>0</v>
      </c>
      <c r="F49" s="1"/>
    </row>
    <row r="50" spans="1:6" ht="12.75">
      <c r="A50" s="28" t="s">
        <v>103</v>
      </c>
      <c r="B50" s="34"/>
      <c r="C50" s="35"/>
      <c r="D50" s="35"/>
      <c r="E50" s="3">
        <f>1.4-(0.03*E49)</f>
        <v>1.4</v>
      </c>
      <c r="F50" s="1"/>
    </row>
    <row r="51" spans="3:6" ht="12.75">
      <c r="C51" s="1"/>
      <c r="D51" s="1"/>
      <c r="E51" s="1"/>
      <c r="F51" s="1"/>
    </row>
    <row r="52" spans="1:6" ht="12.75">
      <c r="A52" s="37" t="s">
        <v>104</v>
      </c>
      <c r="B52" s="24"/>
      <c r="C52" s="24"/>
      <c r="D52" s="1"/>
      <c r="E52" s="1"/>
      <c r="F52" s="1"/>
    </row>
    <row r="53" spans="3:6" ht="12.75">
      <c r="C53" s="1"/>
      <c r="D53" s="1"/>
      <c r="E53" s="1"/>
      <c r="F53" s="1"/>
    </row>
    <row r="54" spans="1:6" ht="12.75">
      <c r="A54" s="28" t="s">
        <v>105</v>
      </c>
      <c r="B54" s="36"/>
      <c r="C54" s="36"/>
      <c r="D54" s="36"/>
      <c r="E54" s="3">
        <f>F13*E34*E50</f>
        <v>0</v>
      </c>
      <c r="F54" s="1"/>
    </row>
  </sheetData>
  <mergeCells count="17">
    <mergeCell ref="E5:E6"/>
    <mergeCell ref="A7:A9"/>
    <mergeCell ref="B7:B9"/>
    <mergeCell ref="A10:A12"/>
    <mergeCell ref="B10:B12"/>
    <mergeCell ref="A5:A6"/>
    <mergeCell ref="B5:B6"/>
    <mergeCell ref="C5:C6"/>
    <mergeCell ref="D5:D6"/>
    <mergeCell ref="A17:A19"/>
    <mergeCell ref="B17:B19"/>
    <mergeCell ref="D17:D19"/>
    <mergeCell ref="E17:E19"/>
    <mergeCell ref="A38:A40"/>
    <mergeCell ref="B38:B40"/>
    <mergeCell ref="D38:D40"/>
    <mergeCell ref="E38:E40"/>
  </mergeCells>
  <printOptions/>
  <pageMargins left="0.75" right="0.75" top="1" bottom="1" header="0.5" footer="0.5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Support</cp:lastModifiedBy>
  <cp:lastPrinted>2008-04-21T23:59:24Z</cp:lastPrinted>
  <dcterms:created xsi:type="dcterms:W3CDTF">2004-02-17T00:39:43Z</dcterms:created>
  <dcterms:modified xsi:type="dcterms:W3CDTF">2008-04-22T00:00:57Z</dcterms:modified>
  <cp:category/>
  <cp:version/>
  <cp:contentType/>
  <cp:contentStatus/>
</cp:coreProperties>
</file>